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75" windowWidth="17895" windowHeight="8715"/>
  </bookViews>
  <sheets>
    <sheet name="bảng lương" sheetId="1" r:id="rId1"/>
  </sheets>
  <definedNames>
    <definedName name="_xlnm.Print_Area" localSheetId="0">'bảng lương'!$A$1:$Q$34</definedName>
  </definedNames>
  <calcPr calcId="124519"/>
</workbook>
</file>

<file path=xl/calcChain.xml><?xml version="1.0" encoding="utf-8"?>
<calcChain xmlns="http://schemas.openxmlformats.org/spreadsheetml/2006/main">
  <c r="M23" i="1"/>
  <c r="L23"/>
  <c r="I23"/>
  <c r="F23"/>
  <c r="E23"/>
  <c r="D23"/>
  <c r="K22"/>
  <c r="H22"/>
  <c r="G22"/>
  <c r="J22" s="1"/>
  <c r="K21"/>
  <c r="H21"/>
  <c r="G21"/>
  <c r="J21" s="1"/>
  <c r="K20"/>
  <c r="K23" s="1"/>
  <c r="H20"/>
  <c r="H23" s="1"/>
  <c r="G20"/>
  <c r="G23" s="1"/>
  <c r="N19"/>
  <c r="O19" s="1"/>
  <c r="P19" s="1"/>
  <c r="M18"/>
  <c r="M24" s="1"/>
  <c r="L18"/>
  <c r="L24" s="1"/>
  <c r="I18"/>
  <c r="I24" s="1"/>
  <c r="F18"/>
  <c r="F24" s="1"/>
  <c r="E18"/>
  <c r="E24" s="1"/>
  <c r="D18"/>
  <c r="D24" s="1"/>
  <c r="K17"/>
  <c r="H17"/>
  <c r="G17"/>
  <c r="J17" s="1"/>
  <c r="K16"/>
  <c r="H16"/>
  <c r="G16"/>
  <c r="J16" s="1"/>
  <c r="K15"/>
  <c r="H15"/>
  <c r="G15"/>
  <c r="J15" s="1"/>
  <c r="K13"/>
  <c r="H13"/>
  <c r="G13"/>
  <c r="J13" s="1"/>
  <c r="K12"/>
  <c r="H12"/>
  <c r="G12"/>
  <c r="J12" s="1"/>
  <c r="K11"/>
  <c r="H11"/>
  <c r="G11"/>
  <c r="J11" s="1"/>
  <c r="K10"/>
  <c r="K18" s="1"/>
  <c r="K24" s="1"/>
  <c r="H10"/>
  <c r="H18" s="1"/>
  <c r="H24" s="1"/>
  <c r="G10"/>
  <c r="G18" s="1"/>
  <c r="G24" s="1"/>
  <c r="N12" l="1"/>
  <c r="O12" s="1"/>
  <c r="P12" s="1"/>
  <c r="N15"/>
  <c r="O15" s="1"/>
  <c r="P15" s="1"/>
  <c r="N17"/>
  <c r="O17" s="1"/>
  <c r="P17" s="1"/>
  <c r="N22"/>
  <c r="O22" s="1"/>
  <c r="P22" s="1"/>
  <c r="N11"/>
  <c r="O11" s="1"/>
  <c r="P11" s="1"/>
  <c r="N13"/>
  <c r="O13" s="1"/>
  <c r="P13" s="1"/>
  <c r="N16"/>
  <c r="O16" s="1"/>
  <c r="P16" s="1"/>
  <c r="N21"/>
  <c r="O21" s="1"/>
  <c r="P21" s="1"/>
  <c r="J20"/>
  <c r="J10"/>
  <c r="J23" l="1"/>
  <c r="N20"/>
  <c r="N10"/>
  <c r="J18"/>
  <c r="J24" s="1"/>
  <c r="N18" l="1"/>
  <c r="N24" s="1"/>
  <c r="O10"/>
  <c r="N23"/>
  <c r="O20"/>
  <c r="O23" l="1"/>
  <c r="P20"/>
  <c r="P23" s="1"/>
  <c r="O18"/>
  <c r="O24" s="1"/>
  <c r="P10"/>
  <c r="P18" s="1"/>
  <c r="P24" s="1"/>
</calcChain>
</file>

<file path=xl/sharedStrings.xml><?xml version="1.0" encoding="utf-8"?>
<sst xmlns="http://schemas.openxmlformats.org/spreadsheetml/2006/main" count="61" uniqueCount="57">
  <si>
    <t>Đơn vị: Công ty TNHH thương mại tổng hợp và dịch vụ Đức Minh</t>
  </si>
  <si>
    <t>Địa chỉ: số 151 Tô Hiệu - Cầu Giấy - Hà Nội</t>
  </si>
  <si>
    <t>MST: 0105759274</t>
  </si>
  <si>
    <t>BẢNG THANH TOÁN TIỀN LƯƠNG</t>
  </si>
  <si>
    <t>Tháng 01 năm 2014</t>
  </si>
  <si>
    <t>STT</t>
  </si>
  <si>
    <t>Họ và tên</t>
  </si>
  <si>
    <t>Chức vụ</t>
  </si>
  <si>
    <t>Lương chính</t>
  </si>
  <si>
    <t>Lương cơ bản</t>
  </si>
  <si>
    <t>ML/tháng</t>
  </si>
  <si>
    <t>Ngày công</t>
  </si>
  <si>
    <t>Phải trả CBCNV</t>
  </si>
  <si>
    <t>Các khoản giảm trừ</t>
  </si>
  <si>
    <t>Bản Thân</t>
  </si>
  <si>
    <t>Người phụ thuộc</t>
  </si>
  <si>
    <t>Thu nhập tính thuế</t>
  </si>
  <si>
    <t>Thuế TNCN</t>
  </si>
  <si>
    <t>Ký nhận</t>
  </si>
  <si>
    <t>A</t>
  </si>
  <si>
    <t>Bộ phận văn phòng</t>
  </si>
  <si>
    <t>Bùi Thanh Dũng</t>
  </si>
  <si>
    <t>Lê Thị Tú Anh</t>
  </si>
  <si>
    <t>Đặng Thị Thảo</t>
  </si>
  <si>
    <t>Đào Thị Lan Hương</t>
  </si>
  <si>
    <t>Bộ phận kinh doanh</t>
  </si>
  <si>
    <t>Ngô Thanh Hòa</t>
  </si>
  <si>
    <t>Trần Văn Lương</t>
  </si>
  <si>
    <t>Bùi Văn Tâm</t>
  </si>
  <si>
    <t>Cộng 642</t>
  </si>
  <si>
    <t>Bộ phận dịch vụ</t>
  </si>
  <si>
    <t>Nguyễn Văn Hoàng</t>
  </si>
  <si>
    <t>Nguyễn Thị Hoa</t>
  </si>
  <si>
    <t>Ngô Văn Đức</t>
  </si>
  <si>
    <t>Cộng 154</t>
  </si>
  <si>
    <t>Tổng cộng</t>
  </si>
  <si>
    <t>B</t>
  </si>
  <si>
    <t>C</t>
  </si>
  <si>
    <t>GĐ</t>
  </si>
  <si>
    <t>PGĐ</t>
  </si>
  <si>
    <t>KTT</t>
  </si>
  <si>
    <t>KTV</t>
  </si>
  <si>
    <t>PKD</t>
  </si>
  <si>
    <t>NV</t>
  </si>
  <si>
    <t>Phụ cấp ăn ca (25.000đ/1NC)</t>
  </si>
  <si>
    <t>Phụ cấp khác</t>
  </si>
  <si>
    <t>BHXH, BHYT, BHTN (10.5%)</t>
  </si>
  <si>
    <t>TT</t>
  </si>
  <si>
    <t>NGƯỜI LẬP BIỂU</t>
  </si>
  <si>
    <t>(Ký, ghi rõ họ tên)</t>
  </si>
  <si>
    <t>KẾ TOÁN TRƯỞNG</t>
  </si>
  <si>
    <t>GIÁM ĐỐC</t>
  </si>
  <si>
    <t>(Ký, họ tên, đóng dấu)</t>
  </si>
  <si>
    <t>Ngày 31 tháng 01 năm 2014</t>
  </si>
  <si>
    <t>Thực nhận</t>
  </si>
  <si>
    <t>Tổng cộng lương</t>
  </si>
  <si>
    <t>Lương thực tế theo ngày công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</si>
</sst>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7"/>
      <name val="Times New Roman"/>
      <family val="1"/>
    </font>
    <font>
      <sz val="12"/>
      <color theme="1"/>
      <name val="Times New Roman"/>
      <family val="1"/>
    </font>
    <font>
      <b/>
      <i/>
      <sz val="12"/>
      <color indexed="17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2" applyFont="1" applyAlignment="1">
      <alignment horizontal="left"/>
    </xf>
    <xf numFmtId="0" fontId="3" fillId="0" borderId="0" xfId="0" applyFo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1" xfId="0" applyFont="1" applyBorder="1"/>
    <xf numFmtId="164" fontId="3" fillId="0" borderId="1" xfId="1" applyNumberFormat="1" applyFont="1" applyBorder="1"/>
    <xf numFmtId="164" fontId="6" fillId="0" borderId="1" xfId="1" applyNumberFormat="1" applyFont="1" applyBorder="1"/>
    <xf numFmtId="0" fontId="6" fillId="0" borderId="0" xfId="0" applyFont="1"/>
    <xf numFmtId="0" fontId="6" fillId="2" borderId="1" xfId="0" applyFont="1" applyFill="1" applyBorder="1"/>
    <xf numFmtId="164" fontId="6" fillId="2" borderId="1" xfId="1" applyNumberFormat="1" applyFont="1" applyFill="1" applyBorder="1"/>
    <xf numFmtId="0" fontId="7" fillId="0" borderId="0" xfId="2" applyFont="1"/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0" fontId="8" fillId="0" borderId="0" xfId="2" applyFont="1" applyBorder="1" applyAlignment="1"/>
    <xf numFmtId="0" fontId="8" fillId="0" borderId="0" xfId="2" applyFont="1"/>
    <xf numFmtId="0" fontId="8" fillId="0" borderId="0" xfId="2" applyFont="1" applyAlignment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"/>
  <sheetViews>
    <sheetView tabSelected="1" workbookViewId="0">
      <selection activeCell="J28" sqref="J28"/>
    </sheetView>
  </sheetViews>
  <sheetFormatPr defaultRowHeight="15.75"/>
  <cols>
    <col min="1" max="1" width="5.7109375" style="2" customWidth="1"/>
    <col min="2" max="2" width="20.85546875" style="2" customWidth="1"/>
    <col min="3" max="3" width="10" style="2" customWidth="1"/>
    <col min="4" max="5" width="13.28515625" style="2" customWidth="1"/>
    <col min="6" max="6" width="7.5703125" style="2" customWidth="1"/>
    <col min="7" max="7" width="13" style="2" customWidth="1"/>
    <col min="8" max="8" width="12.5703125" style="2" customWidth="1"/>
    <col min="9" max="9" width="10.140625" style="2" customWidth="1"/>
    <col min="10" max="10" width="13.5703125" style="2" customWidth="1"/>
    <col min="11" max="11" width="14" style="2" customWidth="1"/>
    <col min="12" max="12" width="13.85546875" style="2" customWidth="1"/>
    <col min="13" max="13" width="12.5703125" style="2" customWidth="1"/>
    <col min="14" max="14" width="11.7109375" style="2" customWidth="1"/>
    <col min="15" max="15" width="12.7109375" style="2" customWidth="1"/>
    <col min="16" max="16" width="15" style="2" customWidth="1"/>
    <col min="17" max="17" width="4.85546875" style="2" customWidth="1"/>
    <col min="18" max="16384" width="9.140625" style="2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</row>
    <row r="3" spans="1:1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4"/>
      <c r="N3" s="4"/>
    </row>
    <row r="4" spans="1:17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33" customHeight="1">
      <c r="A7" s="7" t="s">
        <v>5</v>
      </c>
      <c r="B7" s="8" t="s">
        <v>6</v>
      </c>
      <c r="C7" s="8" t="s">
        <v>7</v>
      </c>
      <c r="D7" s="9" t="s">
        <v>8</v>
      </c>
      <c r="E7" s="10"/>
      <c r="F7" s="8" t="s">
        <v>11</v>
      </c>
      <c r="G7" s="9" t="s">
        <v>12</v>
      </c>
      <c r="H7" s="11"/>
      <c r="I7" s="10"/>
      <c r="J7" s="8" t="s">
        <v>55</v>
      </c>
      <c r="K7" s="9" t="s">
        <v>13</v>
      </c>
      <c r="L7" s="11"/>
      <c r="M7" s="10"/>
      <c r="N7" s="8" t="s">
        <v>16</v>
      </c>
      <c r="O7" s="8" t="s">
        <v>17</v>
      </c>
      <c r="P7" s="8" t="s">
        <v>54</v>
      </c>
      <c r="Q7" s="8" t="s">
        <v>18</v>
      </c>
    </row>
    <row r="8" spans="1:17" ht="63">
      <c r="A8" s="12"/>
      <c r="B8" s="13"/>
      <c r="C8" s="13"/>
      <c r="D8" s="14" t="s">
        <v>9</v>
      </c>
      <c r="E8" s="14" t="s">
        <v>10</v>
      </c>
      <c r="F8" s="13"/>
      <c r="G8" s="15" t="s">
        <v>56</v>
      </c>
      <c r="H8" s="15" t="s">
        <v>44</v>
      </c>
      <c r="I8" s="15" t="s">
        <v>45</v>
      </c>
      <c r="J8" s="13"/>
      <c r="K8" s="16" t="s">
        <v>46</v>
      </c>
      <c r="L8" s="16" t="s">
        <v>14</v>
      </c>
      <c r="M8" s="16" t="s">
        <v>15</v>
      </c>
      <c r="N8" s="13"/>
      <c r="O8" s="13"/>
      <c r="P8" s="13"/>
      <c r="Q8" s="13"/>
    </row>
    <row r="9" spans="1:17">
      <c r="A9" s="17" t="s">
        <v>19</v>
      </c>
      <c r="B9" s="17" t="s">
        <v>20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>
      <c r="A10" s="18"/>
      <c r="B10" s="18" t="s">
        <v>21</v>
      </c>
      <c r="C10" s="18" t="s">
        <v>38</v>
      </c>
      <c r="D10" s="19">
        <v>3000000</v>
      </c>
      <c r="E10" s="19">
        <v>12000000</v>
      </c>
      <c r="F10" s="19">
        <v>23</v>
      </c>
      <c r="G10" s="19">
        <f>E10/26*F10</f>
        <v>10615384.615384616</v>
      </c>
      <c r="H10" s="19">
        <f>25000*F10</f>
        <v>575000</v>
      </c>
      <c r="I10" s="19"/>
      <c r="J10" s="19">
        <f>SUM(G10:I10)</f>
        <v>11190384.615384616</v>
      </c>
      <c r="K10" s="19">
        <f>D10*10.5%</f>
        <v>315000</v>
      </c>
      <c r="L10" s="19">
        <v>9000000</v>
      </c>
      <c r="M10" s="19"/>
      <c r="N10" s="19">
        <f>MAX(J10-H10-K10-L10-M10,0)</f>
        <v>1300384.615384616</v>
      </c>
      <c r="O10" s="19">
        <f>N10*0.05</f>
        <v>65019.230769230802</v>
      </c>
      <c r="P10" s="19">
        <f>J10-K10-O10</f>
        <v>10810365.384615386</v>
      </c>
      <c r="Q10" s="18"/>
    </row>
    <row r="11" spans="1:17">
      <c r="A11" s="18"/>
      <c r="B11" s="18" t="s">
        <v>22</v>
      </c>
      <c r="C11" s="18" t="s">
        <v>39</v>
      </c>
      <c r="D11" s="19">
        <v>3000000</v>
      </c>
      <c r="E11" s="19">
        <v>11000000</v>
      </c>
      <c r="F11" s="19">
        <v>24</v>
      </c>
      <c r="G11" s="19">
        <f t="shared" ref="G11:G17" si="0">E11/26*F11</f>
        <v>10153846.153846154</v>
      </c>
      <c r="H11" s="19">
        <f t="shared" ref="H11:H17" si="1">25000*F11</f>
        <v>600000</v>
      </c>
      <c r="I11" s="19"/>
      <c r="J11" s="19">
        <f t="shared" ref="J11:J17" si="2">SUM(G11:I11)</f>
        <v>10753846.153846154</v>
      </c>
      <c r="K11" s="19">
        <f t="shared" ref="K11:K17" si="3">D11*10.5%</f>
        <v>315000</v>
      </c>
      <c r="L11" s="19">
        <v>9000000</v>
      </c>
      <c r="M11" s="19"/>
      <c r="N11" s="19">
        <f t="shared" ref="N11:N22" si="4">MAX(J11-H11-K11-L11-M11,0)</f>
        <v>838846.15384615399</v>
      </c>
      <c r="O11" s="19">
        <f t="shared" ref="O11:O22" si="5">N11*0.05</f>
        <v>41942.307692307702</v>
      </c>
      <c r="P11" s="19">
        <f t="shared" ref="P11:P22" si="6">J11-K11-O11</f>
        <v>10396903.846153846</v>
      </c>
      <c r="Q11" s="18"/>
    </row>
    <row r="12" spans="1:17">
      <c r="A12" s="18"/>
      <c r="B12" s="18" t="s">
        <v>23</v>
      </c>
      <c r="C12" s="18" t="s">
        <v>40</v>
      </c>
      <c r="D12" s="19">
        <v>3000000</v>
      </c>
      <c r="E12" s="19">
        <v>8000000</v>
      </c>
      <c r="F12" s="19">
        <v>24</v>
      </c>
      <c r="G12" s="19">
        <f t="shared" si="0"/>
        <v>7384615.384615384</v>
      </c>
      <c r="H12" s="19">
        <f t="shared" si="1"/>
        <v>600000</v>
      </c>
      <c r="I12" s="19"/>
      <c r="J12" s="19">
        <f t="shared" si="2"/>
        <v>7984615.384615384</v>
      </c>
      <c r="K12" s="19">
        <f t="shared" si="3"/>
        <v>315000</v>
      </c>
      <c r="L12" s="19">
        <v>9000000</v>
      </c>
      <c r="M12" s="19">
        <v>3600000</v>
      </c>
      <c r="N12" s="19">
        <f t="shared" si="4"/>
        <v>0</v>
      </c>
      <c r="O12" s="19">
        <f t="shared" si="5"/>
        <v>0</v>
      </c>
      <c r="P12" s="19">
        <f t="shared" si="6"/>
        <v>7669615.384615384</v>
      </c>
      <c r="Q12" s="18"/>
    </row>
    <row r="13" spans="1:17">
      <c r="A13" s="18"/>
      <c r="B13" s="18" t="s">
        <v>24</v>
      </c>
      <c r="C13" s="18" t="s">
        <v>41</v>
      </c>
      <c r="D13" s="19">
        <v>2889000</v>
      </c>
      <c r="E13" s="19">
        <v>6000000</v>
      </c>
      <c r="F13" s="19">
        <v>25</v>
      </c>
      <c r="G13" s="19">
        <f t="shared" si="0"/>
        <v>5769230.7692307699</v>
      </c>
      <c r="H13" s="19">
        <f t="shared" si="1"/>
        <v>625000</v>
      </c>
      <c r="I13" s="19"/>
      <c r="J13" s="19">
        <f t="shared" si="2"/>
        <v>6394230.7692307699</v>
      </c>
      <c r="K13" s="19">
        <f t="shared" si="3"/>
        <v>303345</v>
      </c>
      <c r="L13" s="19">
        <v>9000000</v>
      </c>
      <c r="M13" s="19">
        <v>3600000</v>
      </c>
      <c r="N13" s="19">
        <f t="shared" si="4"/>
        <v>0</v>
      </c>
      <c r="O13" s="19">
        <f t="shared" si="5"/>
        <v>0</v>
      </c>
      <c r="P13" s="19">
        <f t="shared" si="6"/>
        <v>6090885.7692307699</v>
      </c>
      <c r="Q13" s="18"/>
    </row>
    <row r="14" spans="1:17" s="21" customFormat="1">
      <c r="A14" s="17" t="s">
        <v>36</v>
      </c>
      <c r="B14" s="17" t="s">
        <v>25</v>
      </c>
      <c r="C14" s="17"/>
      <c r="D14" s="20"/>
      <c r="E14" s="20"/>
      <c r="F14" s="20"/>
      <c r="G14" s="19"/>
      <c r="H14" s="19"/>
      <c r="I14" s="19"/>
      <c r="J14" s="19"/>
      <c r="K14" s="19"/>
      <c r="L14" s="19"/>
      <c r="M14" s="20"/>
      <c r="N14" s="19"/>
      <c r="O14" s="19"/>
      <c r="P14" s="19"/>
      <c r="Q14" s="17"/>
    </row>
    <row r="15" spans="1:17">
      <c r="A15" s="18"/>
      <c r="B15" s="18" t="s">
        <v>26</v>
      </c>
      <c r="C15" s="18" t="s">
        <v>47</v>
      </c>
      <c r="D15" s="19">
        <v>2889000</v>
      </c>
      <c r="E15" s="19">
        <v>7000000</v>
      </c>
      <c r="F15" s="19">
        <v>25</v>
      </c>
      <c r="G15" s="19">
        <f t="shared" si="0"/>
        <v>6730769.230769231</v>
      </c>
      <c r="H15" s="19">
        <f t="shared" si="1"/>
        <v>625000</v>
      </c>
      <c r="I15" s="19">
        <v>100000</v>
      </c>
      <c r="J15" s="19">
        <f t="shared" si="2"/>
        <v>7455769.230769231</v>
      </c>
      <c r="K15" s="19">
        <f t="shared" si="3"/>
        <v>303345</v>
      </c>
      <c r="L15" s="19">
        <v>9000000</v>
      </c>
      <c r="M15" s="19"/>
      <c r="N15" s="19">
        <f t="shared" si="4"/>
        <v>0</v>
      </c>
      <c r="O15" s="19">
        <f t="shared" si="5"/>
        <v>0</v>
      </c>
      <c r="P15" s="19">
        <f t="shared" si="6"/>
        <v>7152424.230769231</v>
      </c>
      <c r="Q15" s="18"/>
    </row>
    <row r="16" spans="1:17">
      <c r="A16" s="18"/>
      <c r="B16" s="18" t="s">
        <v>27</v>
      </c>
      <c r="C16" s="18" t="s">
        <v>42</v>
      </c>
      <c r="D16" s="19">
        <v>2889000</v>
      </c>
      <c r="E16" s="19">
        <v>5000000</v>
      </c>
      <c r="F16" s="19">
        <v>25</v>
      </c>
      <c r="G16" s="19">
        <f t="shared" si="0"/>
        <v>4807692.307692308</v>
      </c>
      <c r="H16" s="19">
        <f t="shared" si="1"/>
        <v>625000</v>
      </c>
      <c r="I16" s="19">
        <v>100000</v>
      </c>
      <c r="J16" s="19">
        <f t="shared" si="2"/>
        <v>5532692.307692308</v>
      </c>
      <c r="K16" s="19">
        <f t="shared" si="3"/>
        <v>303345</v>
      </c>
      <c r="L16" s="19">
        <v>9000000</v>
      </c>
      <c r="M16" s="19"/>
      <c r="N16" s="19">
        <f t="shared" si="4"/>
        <v>0</v>
      </c>
      <c r="O16" s="19">
        <f t="shared" si="5"/>
        <v>0</v>
      </c>
      <c r="P16" s="19">
        <f t="shared" si="6"/>
        <v>5229347.307692308</v>
      </c>
      <c r="Q16" s="18"/>
    </row>
    <row r="17" spans="1:22">
      <c r="A17" s="18"/>
      <c r="B17" s="18" t="s">
        <v>28</v>
      </c>
      <c r="C17" s="18" t="s">
        <v>42</v>
      </c>
      <c r="D17" s="19">
        <v>2889000</v>
      </c>
      <c r="E17" s="19">
        <v>5000000</v>
      </c>
      <c r="F17" s="19">
        <v>25</v>
      </c>
      <c r="G17" s="19">
        <f t="shared" si="0"/>
        <v>4807692.307692308</v>
      </c>
      <c r="H17" s="19">
        <f t="shared" si="1"/>
        <v>625000</v>
      </c>
      <c r="I17" s="19">
        <v>100000</v>
      </c>
      <c r="J17" s="19">
        <f t="shared" si="2"/>
        <v>5532692.307692308</v>
      </c>
      <c r="K17" s="19">
        <f t="shared" si="3"/>
        <v>303345</v>
      </c>
      <c r="L17" s="19">
        <v>9000000</v>
      </c>
      <c r="M17" s="19"/>
      <c r="N17" s="19">
        <f t="shared" si="4"/>
        <v>0</v>
      </c>
      <c r="O17" s="19">
        <f t="shared" si="5"/>
        <v>0</v>
      </c>
      <c r="P17" s="19">
        <f t="shared" si="6"/>
        <v>5229347.307692308</v>
      </c>
      <c r="Q17" s="18"/>
    </row>
    <row r="18" spans="1:22" s="21" customFormat="1">
      <c r="A18" s="22"/>
      <c r="B18" s="22" t="s">
        <v>29</v>
      </c>
      <c r="C18" s="22"/>
      <c r="D18" s="23">
        <f>SUM(D10:D17)</f>
        <v>20556000</v>
      </c>
      <c r="E18" s="23">
        <f t="shared" ref="E18:M18" si="7">SUM(E10:E17)</f>
        <v>54000000</v>
      </c>
      <c r="F18" s="23">
        <f t="shared" si="7"/>
        <v>171</v>
      </c>
      <c r="G18" s="23">
        <f t="shared" si="7"/>
        <v>50269230.769230768</v>
      </c>
      <c r="H18" s="23">
        <f t="shared" si="7"/>
        <v>4275000</v>
      </c>
      <c r="I18" s="23">
        <f t="shared" si="7"/>
        <v>300000</v>
      </c>
      <c r="J18" s="23">
        <f t="shared" si="7"/>
        <v>54844230.769230768</v>
      </c>
      <c r="K18" s="23">
        <f t="shared" si="7"/>
        <v>2158380</v>
      </c>
      <c r="L18" s="23">
        <f t="shared" si="7"/>
        <v>63000000</v>
      </c>
      <c r="M18" s="23">
        <f t="shared" si="7"/>
        <v>7200000</v>
      </c>
      <c r="N18" s="23">
        <f t="shared" ref="N18" si="8">SUM(N10:N17)</f>
        <v>2139230.7692307699</v>
      </c>
      <c r="O18" s="23">
        <f t="shared" ref="O18" si="9">SUM(O10:O17)</f>
        <v>106961.5384615385</v>
      </c>
      <c r="P18" s="23">
        <f t="shared" ref="P18" si="10">SUM(P10:P17)</f>
        <v>52578889.230769232</v>
      </c>
      <c r="Q18" s="22"/>
    </row>
    <row r="19" spans="1:22" s="21" customFormat="1">
      <c r="A19" s="17" t="s">
        <v>37</v>
      </c>
      <c r="B19" s="17" t="s">
        <v>30</v>
      </c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9">
        <f t="shared" si="4"/>
        <v>0</v>
      </c>
      <c r="O19" s="19">
        <f t="shared" si="5"/>
        <v>0</v>
      </c>
      <c r="P19" s="19">
        <f t="shared" si="6"/>
        <v>0</v>
      </c>
      <c r="Q19" s="17"/>
    </row>
    <row r="20" spans="1:22">
      <c r="A20" s="18"/>
      <c r="B20" s="18" t="s">
        <v>31</v>
      </c>
      <c r="C20" s="18" t="s">
        <v>43</v>
      </c>
      <c r="D20" s="19">
        <v>2889000</v>
      </c>
      <c r="E20" s="19">
        <v>4500000</v>
      </c>
      <c r="F20" s="19">
        <v>25</v>
      </c>
      <c r="G20" s="19">
        <f t="shared" ref="G20:G22" si="11">E20/26*F20</f>
        <v>4326923.076923077</v>
      </c>
      <c r="H20" s="19">
        <f t="shared" ref="H20:H22" si="12">25000*F20</f>
        <v>625000</v>
      </c>
      <c r="I20" s="19">
        <v>250000</v>
      </c>
      <c r="J20" s="19">
        <f t="shared" ref="J20:J22" si="13">SUM(G20:I20)</f>
        <v>5201923.076923077</v>
      </c>
      <c r="K20" s="19">
        <f t="shared" ref="K20:K22" si="14">D20*10.5%</f>
        <v>303345</v>
      </c>
      <c r="L20" s="19">
        <v>9000000</v>
      </c>
      <c r="M20" s="19"/>
      <c r="N20" s="19">
        <f t="shared" si="4"/>
        <v>0</v>
      </c>
      <c r="O20" s="19">
        <f t="shared" si="5"/>
        <v>0</v>
      </c>
      <c r="P20" s="19">
        <f t="shared" si="6"/>
        <v>4898578.076923077</v>
      </c>
      <c r="Q20" s="18"/>
    </row>
    <row r="21" spans="1:22">
      <c r="A21" s="18"/>
      <c r="B21" s="18" t="s">
        <v>32</v>
      </c>
      <c r="C21" s="18" t="s">
        <v>43</v>
      </c>
      <c r="D21" s="19">
        <v>2889000</v>
      </c>
      <c r="E21" s="19">
        <v>4500000</v>
      </c>
      <c r="F21" s="19">
        <v>25</v>
      </c>
      <c r="G21" s="19">
        <f t="shared" si="11"/>
        <v>4326923.076923077</v>
      </c>
      <c r="H21" s="19">
        <f t="shared" si="12"/>
        <v>625000</v>
      </c>
      <c r="I21" s="19">
        <v>100000</v>
      </c>
      <c r="J21" s="19">
        <f t="shared" si="13"/>
        <v>5051923.076923077</v>
      </c>
      <c r="K21" s="19">
        <f t="shared" si="14"/>
        <v>303345</v>
      </c>
      <c r="L21" s="19">
        <v>9000000</v>
      </c>
      <c r="M21" s="19"/>
      <c r="N21" s="19">
        <f t="shared" si="4"/>
        <v>0</v>
      </c>
      <c r="O21" s="19">
        <f t="shared" si="5"/>
        <v>0</v>
      </c>
      <c r="P21" s="19">
        <f t="shared" si="6"/>
        <v>4748578.076923077</v>
      </c>
      <c r="Q21" s="18"/>
    </row>
    <row r="22" spans="1:22">
      <c r="A22" s="18"/>
      <c r="B22" s="18" t="s">
        <v>33</v>
      </c>
      <c r="C22" s="18" t="s">
        <v>43</v>
      </c>
      <c r="D22" s="19">
        <v>2889000</v>
      </c>
      <c r="E22" s="19">
        <v>4500000</v>
      </c>
      <c r="F22" s="19">
        <v>25</v>
      </c>
      <c r="G22" s="19">
        <f t="shared" si="11"/>
        <v>4326923.076923077</v>
      </c>
      <c r="H22" s="19">
        <f t="shared" si="12"/>
        <v>625000</v>
      </c>
      <c r="I22" s="19">
        <v>200000</v>
      </c>
      <c r="J22" s="19">
        <f t="shared" si="13"/>
        <v>5151923.076923077</v>
      </c>
      <c r="K22" s="19">
        <f t="shared" si="14"/>
        <v>303345</v>
      </c>
      <c r="L22" s="19">
        <v>9000000</v>
      </c>
      <c r="M22" s="19"/>
      <c r="N22" s="19">
        <f t="shared" si="4"/>
        <v>0</v>
      </c>
      <c r="O22" s="19">
        <f t="shared" si="5"/>
        <v>0</v>
      </c>
      <c r="P22" s="19">
        <f t="shared" si="6"/>
        <v>4848578.076923077</v>
      </c>
      <c r="Q22" s="18"/>
    </row>
    <row r="23" spans="1:22" s="21" customFormat="1">
      <c r="A23" s="22"/>
      <c r="B23" s="22" t="s">
        <v>34</v>
      </c>
      <c r="C23" s="22"/>
      <c r="D23" s="23">
        <f>SUM(D20:D22)</f>
        <v>8667000</v>
      </c>
      <c r="E23" s="23">
        <f t="shared" ref="E23:M23" si="15">SUM(E20:E22)</f>
        <v>13500000</v>
      </c>
      <c r="F23" s="23">
        <f t="shared" si="15"/>
        <v>75</v>
      </c>
      <c r="G23" s="23">
        <f t="shared" si="15"/>
        <v>12980769.230769232</v>
      </c>
      <c r="H23" s="23">
        <f t="shared" si="15"/>
        <v>1875000</v>
      </c>
      <c r="I23" s="23">
        <f t="shared" si="15"/>
        <v>550000</v>
      </c>
      <c r="J23" s="23">
        <f t="shared" si="15"/>
        <v>15405769.230769232</v>
      </c>
      <c r="K23" s="23">
        <f t="shared" si="15"/>
        <v>910035</v>
      </c>
      <c r="L23" s="23">
        <f t="shared" si="15"/>
        <v>27000000</v>
      </c>
      <c r="M23" s="23">
        <f t="shared" si="15"/>
        <v>0</v>
      </c>
      <c r="N23" s="23">
        <f t="shared" ref="N23" si="16">SUM(N20:N22)</f>
        <v>0</v>
      </c>
      <c r="O23" s="23">
        <f t="shared" ref="O23" si="17">SUM(O20:O22)</f>
        <v>0</v>
      </c>
      <c r="P23" s="23">
        <f t="shared" ref="P23" si="18">SUM(P20:P22)</f>
        <v>14495734.230769232</v>
      </c>
      <c r="Q23" s="22"/>
    </row>
    <row r="24" spans="1:22" s="21" customFormat="1">
      <c r="A24" s="22"/>
      <c r="B24" s="22" t="s">
        <v>35</v>
      </c>
      <c r="C24" s="22"/>
      <c r="D24" s="23">
        <f>D18</f>
        <v>20556000</v>
      </c>
      <c r="E24" s="23">
        <f t="shared" ref="E24:M24" si="19">E18</f>
        <v>54000000</v>
      </c>
      <c r="F24" s="23">
        <f t="shared" si="19"/>
        <v>171</v>
      </c>
      <c r="G24" s="23">
        <f t="shared" si="19"/>
        <v>50269230.769230768</v>
      </c>
      <c r="H24" s="23">
        <f t="shared" si="19"/>
        <v>4275000</v>
      </c>
      <c r="I24" s="23">
        <f t="shared" ref="I24" si="20">I18</f>
        <v>300000</v>
      </c>
      <c r="J24" s="23">
        <f t="shared" si="19"/>
        <v>54844230.769230768</v>
      </c>
      <c r="K24" s="23">
        <f t="shared" si="19"/>
        <v>2158380</v>
      </c>
      <c r="L24" s="23">
        <f t="shared" si="19"/>
        <v>63000000</v>
      </c>
      <c r="M24" s="23">
        <f t="shared" si="19"/>
        <v>7200000</v>
      </c>
      <c r="N24" s="23">
        <f t="shared" ref="N24:P24" si="21">N18</f>
        <v>2139230.7692307699</v>
      </c>
      <c r="O24" s="23">
        <f t="shared" si="21"/>
        <v>106961.5384615385</v>
      </c>
      <c r="P24" s="23">
        <f t="shared" si="21"/>
        <v>52578889.230769232</v>
      </c>
      <c r="Q24" s="22"/>
    </row>
    <row r="27" spans="1:22">
      <c r="D27" s="24" t="s">
        <v>48</v>
      </c>
      <c r="J27" s="25" t="s">
        <v>50</v>
      </c>
      <c r="K27" s="25"/>
      <c r="L27" s="25"/>
      <c r="M27" s="25"/>
      <c r="N27" s="26" t="s">
        <v>53</v>
      </c>
      <c r="O27" s="26"/>
      <c r="P27" s="26"/>
      <c r="Q27" s="26"/>
      <c r="R27" s="27"/>
      <c r="S27" s="27"/>
      <c r="T27" s="27"/>
      <c r="U27" s="27"/>
      <c r="V27" s="27"/>
    </row>
    <row r="28" spans="1:22">
      <c r="D28" s="28" t="s">
        <v>49</v>
      </c>
      <c r="J28" s="29" t="s">
        <v>49</v>
      </c>
      <c r="K28" s="29"/>
      <c r="L28" s="29"/>
      <c r="M28" s="29"/>
      <c r="N28" s="30" t="s">
        <v>51</v>
      </c>
      <c r="O28" s="30"/>
      <c r="P28" s="30"/>
      <c r="Q28" s="30"/>
      <c r="R28" s="25"/>
      <c r="S28" s="25"/>
      <c r="T28" s="31"/>
      <c r="U28" s="31"/>
      <c r="V28" s="24"/>
    </row>
    <row r="29" spans="1:22">
      <c r="N29" s="32" t="s">
        <v>52</v>
      </c>
      <c r="O29" s="32"/>
      <c r="P29" s="32"/>
      <c r="Q29" s="32"/>
      <c r="R29" s="29"/>
      <c r="S29" s="29"/>
      <c r="T29" s="29"/>
      <c r="U29" s="29"/>
      <c r="V29" s="28"/>
    </row>
  </sheetData>
  <mergeCells count="19">
    <mergeCell ref="A4:Q4"/>
    <mergeCell ref="A5:Q5"/>
    <mergeCell ref="G7:I7"/>
    <mergeCell ref="A1:N1"/>
    <mergeCell ref="A2:J2"/>
    <mergeCell ref="A7:A8"/>
    <mergeCell ref="B7:B8"/>
    <mergeCell ref="C7:C8"/>
    <mergeCell ref="D7:E7"/>
    <mergeCell ref="F7:F8"/>
    <mergeCell ref="J7:J8"/>
    <mergeCell ref="K7:M7"/>
    <mergeCell ref="N27:Q27"/>
    <mergeCell ref="N28:Q28"/>
    <mergeCell ref="N29:Q29"/>
    <mergeCell ref="N7:N8"/>
    <mergeCell ref="O7:O8"/>
    <mergeCell ref="P7:P8"/>
    <mergeCell ref="Q7:Q8"/>
  </mergeCells>
  <printOptions horizontalCentered="1" verticalCentered="1"/>
  <pageMargins left="0.25" right="0.25" top="0.25" bottom="0.2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bảng lương</vt:lpstr>
      <vt:lpstr>'bảng lương'!Print_Area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hương</cp:lastModifiedBy>
  <cp:lastPrinted>2014-10-24T03:35:43Z</cp:lastPrinted>
  <dcterms:created xsi:type="dcterms:W3CDTF">2014-10-24T02:45:50Z</dcterms:created>
  <dcterms:modified xsi:type="dcterms:W3CDTF">2015-03-16T07:34:27Z</dcterms:modified>
</cp:coreProperties>
</file>